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.buhleva\Desktop\КАТЯ\1.018- печати иновационни предприятия\dogowarqne\списък на операциите\"/>
    </mc:Choice>
  </mc:AlternateContent>
  <bookViews>
    <workbookView xWindow="0" yWindow="0" windowWidth="28800" windowHeight="12450"/>
  </bookViews>
  <sheets>
    <sheet name="Sheet1" sheetId="1" r:id="rId1"/>
  </sheets>
  <definedNames>
    <definedName name="_xlnm._FilterDatabase" localSheetId="0" hidden="1">Sheet1!$A$2:$K$2</definedName>
    <definedName name="_xlnm.Print_Area" localSheetId="0">Sheet1!$A$1:$K$2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" i="1" l="1"/>
  <c r="R5" i="1"/>
  <c r="R6" i="1"/>
  <c r="R7" i="1"/>
  <c r="R8" i="1"/>
  <c r="R3" i="1"/>
  <c r="P9" i="1"/>
  <c r="O9" i="1"/>
  <c r="M9" i="1"/>
  <c r="L9" i="1"/>
  <c r="P8" i="1"/>
  <c r="O8" i="1"/>
  <c r="N8" i="1"/>
  <c r="Q8" i="1" s="1"/>
  <c r="P7" i="1"/>
  <c r="O7" i="1"/>
  <c r="N7" i="1"/>
  <c r="Q7" i="1" s="1"/>
  <c r="Q6" i="1"/>
  <c r="P6" i="1"/>
  <c r="O6" i="1"/>
  <c r="N6" i="1"/>
  <c r="P5" i="1"/>
  <c r="O5" i="1"/>
  <c r="N5" i="1"/>
  <c r="Q5" i="1" s="1"/>
  <c r="P4" i="1"/>
  <c r="O4" i="1"/>
  <c r="N4" i="1"/>
  <c r="Q4" i="1" s="1"/>
  <c r="Q3" i="1"/>
  <c r="P3" i="1"/>
  <c r="O3" i="1"/>
  <c r="N3" i="1"/>
  <c r="N9" i="1" s="1"/>
  <c r="Q9" i="1" l="1"/>
</calcChain>
</file>

<file path=xl/sharedStrings.xml><?xml version="1.0" encoding="utf-8"?>
<sst xmlns="http://schemas.openxmlformats.org/spreadsheetml/2006/main" count="73" uniqueCount="66">
  <si>
    <t>Отраслова принадлежност КИД / Economic activity code</t>
  </si>
  <si>
    <t>Дата на сключване на договора / 
Operation start date</t>
  </si>
  <si>
    <t>Продължителност на изпълнение (в месеци) / 
Period of implementation (months)</t>
  </si>
  <si>
    <t>Дата на планирано приключване на изпълнението / 
Expected date of completion</t>
  </si>
  <si>
    <t>Обобщение на операцията / 
Summary of the operation</t>
  </si>
  <si>
    <t xml:space="preserve">Наименование на проекта /
Name of operation </t>
  </si>
  <si>
    <t>Място на изпълнение / Place of implementation</t>
  </si>
  <si>
    <t>Област на интервенция / 
Category of intervention</t>
  </si>
  <si>
    <t xml:space="preserve"> Номер на проектното досие / Reference number of project proposal</t>
  </si>
  <si>
    <t>Бенефициер /Beneficiary</t>
  </si>
  <si>
    <t>Единен идентификационен код / UIC</t>
  </si>
  <si>
    <t>BG16RFPR002-1.018-0001</t>
  </si>
  <si>
    <t>BG16RFPR002-1.018-0002</t>
  </si>
  <si>
    <t>BG16RFPR002-1.018-0003</t>
  </si>
  <si>
    <t>BG16RFPR002-1.018-0004</t>
  </si>
  <si>
    <t>BG16RFPR002-1.018-0005</t>
  </si>
  <si>
    <t>BG16RFPR002-1.018-0006</t>
  </si>
  <si>
    <t>Бии Смарт Текнолоджис АД</t>
  </si>
  <si>
    <t>БИО СТОПАНСТВО ЛОПЯНКО ЕООД</t>
  </si>
  <si>
    <t>пиКлауд ЕООД</t>
  </si>
  <si>
    <t>ЕНДУРОСАТ ЕАД</t>
  </si>
  <si>
    <t>Келвин Хелт АД</t>
  </si>
  <si>
    <t>Исорея България ЕООД</t>
  </si>
  <si>
    <t>47.29 — Търговия на дребно с други хранителни стоки в специализирани магазини</t>
  </si>
  <si>
    <t>13.10 — Подготовка и предене на текстилни влакна</t>
  </si>
  <si>
    <t>62.09 — Други дейности в областта на информационните технологии</t>
  </si>
  <si>
    <t>72 — Научноизследователска и развойна дейност</t>
  </si>
  <si>
    <t>72.11 — Научноизследователска и развойна дейност в областта на биотехнологиите</t>
  </si>
  <si>
    <t>62 — Дейности в областта на информационните технологии</t>
  </si>
  <si>
    <t>18.12.2025</t>
  </si>
  <si>
    <t>23.12.2025</t>
  </si>
  <si>
    <t>16.01.2026</t>
  </si>
  <si>
    <t>23.01.2026</t>
  </si>
  <si>
    <t>18.12.2027</t>
  </si>
  <si>
    <t>23.12.2027</t>
  </si>
  <si>
    <t>16.03.2027</t>
  </si>
  <si>
    <t>23.01.2028</t>
  </si>
  <si>
    <t>Представяне на Интернет на пчелите: Умна система за пчелни кошери</t>
  </si>
  <si>
    <t>Създаване на иновативни функционални текстилни влакна чрез оползотворяване и използване на отпадъчни потоци от производството на копринени влакна</t>
  </si>
  <si>
    <t>pCloud – иновативна софтуерна платформа за предоставяне на услуги за съхранение в облак с най-високо ниво на защита на данните чрез базирана в ЕС и САЩ инфраструктура.</t>
  </si>
  <si>
    <t>Софтуерно дефинирана интегрирана сателитна комуникационна система за революционизиране на преноса на данни от ниска околоземна орбита</t>
  </si>
  <si>
    <t>Диагностичен комплект за ранно откриване на болестта на Алцхаймер чрез кръвен тест</t>
  </si>
  <si>
    <t>Термография с изкуствен интелект, повишаваща стандарта на съдовата грижа</t>
  </si>
  <si>
    <t xml:space="preserve">Проектното предложение на „Бии Смарт Текнолоджис“ АД е насочено към подготовката на иновативната система Bee Smart за широкомащабна пазарна реализация. Системата представлява интелигентно решение за наблюдение на пчелни кошери, което използва сензорна технология, безжична везна и специализиран софтуер за анализ на параметрите в пчелната колония. Чрез усъвършенствани алгоритми и визуализация на данните пчеларите получават точни препоръки за поддържане на здравословно състояние на своите пчелни семейства.
Основната идея на проекта е да подкрепи устойчивото земеделие чрез внедряване на модерни технологии, които подпомагат опазването на медоносните пчели и повишават ефективността в пчеларството.
</t>
  </si>
  <si>
    <t xml:space="preserve">Проектът на „Био Стопанство Лопянко“ ЕООД предлага революционно решение за трансформация на европейската текстилна индустрия чрез възраждане на производството на естествени копринени влакна в Европа. Инициативата адресира сериозен глобален проблем – силната зависимост от синтетични влакна, прекомерната употреба на вода и невъзобновяеми ресурси, както и прекъсванията във веригите за доставки. На основата на нова интелектуална собственост и научни изследвания проектът SESI цели да произвежда иновативни функционални копринени влакна чрез оползотворяване на отпадъчни води, като прилага модел на кръгова икономика и достига 82% ефективност на рециклиране.
Идеята е да се създаде ново поколение естествени материали с висока добавена стойност, приложими в модната индустрия, медицината, биотехнологиите, хранително-вкусовия сектор, аерокосмическата индустрия и др. Тъй като в Европа липсва фабрика за производство на копринени влакна в индустриален мащаб, проектът дава стратегическо решение за намаляване зависимостта от внос и за укрепване на индустриалния и технологичен суверенитет на ЕС. Моделът подкрепя устойчивостта, регенерирането на природните системи и задоволяването на растящото търсене на естествени суровини.
</t>
  </si>
  <si>
    <t xml:space="preserve">Проектът на „пиКлауд“ ЕООД цели да надгради и финализира развитието на иновативната платформа за сигурно облачно съхранение, базирана на уникална технология за шифроване с нулево знание. Тази технология, разработена в България, позволява пълна поверителност на данните, като криптирането се извършва така, че криптиращият ключ не е достъпен дори за доставчика на услугата. Това позиционира pCloud като един от едва двама световни доставчици, предлагащи 100% поверително облачно съхранение.
Идеята на проекта е да доведе платформата от TRL7 до TRL9, да постигне международна сертификация и съответствие с европейските стандарти за защита на данните и да разшири достъпа до услугите на глобални и европейски клиенти. С над 20 милиона потребители pCloud има потенциал да трансформира пазара на защитено съхранение, като предостави максимална защита, по-висока ефективност и по-добра организация на работните процеси за физически лица и компании. Проектът подкрепя развитието на европейския цифров единен пазар и укрепва технологичната позиция на ЕС чрез предоставяне на облачна инфраструктура, разположена в Европа.
</t>
  </si>
  <si>
    <t xml:space="preserve">Проектът на ЕндуроСат ЕАД е насочен към финализиране и пазарно внедряване на революционна софтуерно дефинирана интегрирана сателитна комуникационна система (SD-IRS), предназначена да трансформира преноса на данни от ниска околоземна орбита. Системата адресира едни от най-големите предизвикателства пред съвременните микро и малки спътници – изключително ниската свързаност с наземни станции и ограничените скорости на пренос, които възпрепятстват ефективното използване на космическите данни и създават рискове за устойчивостта на орбиталните операции.
Идеята на проекта е да се създаде първата напълно интегрирана комуникационна система за микро/малки спътници, която осигурява над 10 пъти повече данни на мисия, високоскоростен downlink (1+ Gbps на канал) и 100% автономна междуспътникова свързаност за почти моментално предаване на данни от космоса. Чрез използване на съвременни технологии като SDR, DVB-S2X и цифрово предизкривяване (DPD), SD-IRS ще позволи по-безопасни, по-устойчиви и значително по-гъвкави космически операции, включително актуализация на системите директно в орбита.
Проектът подпомага европейските приоритети в областта на космическите технологии, Зелената сделка и цифровия преход, тъй като високоскоростният трансфер на космически данни има критична роля за земеделие, климатични изследвания, управление на бедствия, мобилност, логистика, телекомуникации и множество индустриални приложения.
</t>
  </si>
  <si>
    <t xml:space="preserve">Проектът на Исореа АБ АД е насочен към превръщане на разработения диагностичен комплект ISOREA AD Detect – първия в света прост, достъпен и клинично валидиран кръвен тест за ранно откриване на риск от болестта на Алцхаймер – в напълно готов за пазара продукт, отговарящ на всички международни регулаторни стандарти. Решението адресира глобален здравен и социален проблем: над 55 милиона души живеят с деменция, като се очаква броят им да достигне 152 милиона до 2050 г., а икономическата тежест надхвърля 2.6 трилиона евро годишно. Чрез иновативен механизъм, основан на десетилетни изследвания в Karolinska Institutet, Isorea предлага тест, който открива риска от Алцхаймер 6–10 години по-рано от съществуващите биомаркерни методи и отваря възможност за навлизане на пазар с потенциал над 21 милиарда евро.
Идеята на проекта е да осигури мащабна клинична валидирация, оптимизация и регулаторно съответствие на диагностичния комплект, така че той да бъде внедрен в здравните системи в ЕС, САЩ, Великобритания и Индия. Проектът трансформира научния пробив в напълно мащабируем продукт с огромно обществено и икономическо значение.
</t>
  </si>
  <si>
    <t xml:space="preserve">Проектът на Келвин Хелт АД е насочен към пазарно внедряване и клинична валидирация на иновативна система за подпомагане на клиничните решения (CDSS), основана на термография и задвижвана от изкуствен интелект. Решението адресира критичен глобален проблем – периферната артериална болест (ПАБ), която често остава недиагностицирана и води до тежки усложнения като критична исхемия на крайниците, ампутации и висок риск от смъртност. Особено засегнати са пациентите с диабет, при които заболяването прогресира безсимптомно и трудно се открива със съществуващите методи.
Разработката на Kelvin Health предоставя неинвазивен, рентабилен и достъпен диагностичен инструмент, който използва изображения от преносими термокамери и усъвършенствани алгоритми за машинно обучение, обучени върху най-големия набор от термографски данни в света. Системата може да идентифицира съдови аномалии в ранен стадий и да насочва клиницистите към навременна диагностика и лечение. Това представлява съществен напредък в ранното откриване на ПАБ и КИК, осигурявайки по-бърза, точна и лесно интегрируема технология за клинична и първична медицинска практика.
</t>
  </si>
  <si>
    <t xml:space="preserve"> гр.София</t>
  </si>
  <si>
    <t>гр.Ботевград</t>
  </si>
  <si>
    <t xml:space="preserve">  гр.Пловдив</t>
  </si>
  <si>
    <t>Размер на БФП (лв.)</t>
  </si>
  <si>
    <t>СФ (лв.)</t>
  </si>
  <si>
    <t>Общо допустими разходи (лв.)</t>
  </si>
  <si>
    <t>Размер на БФП (евро)</t>
  </si>
  <si>
    <t>СФ (евро)</t>
  </si>
  <si>
    <t>Общо допустими разходи (евро)</t>
  </si>
  <si>
    <t>10 Научноизследователски и иновационни дейности в МСП, включително изграждане на мрежи</t>
  </si>
  <si>
    <t>11 Научноизследователски и иновационни дейности в МСП, включително изграждане на мрежи</t>
  </si>
  <si>
    <t>12 Научноизследователски и иновационни дейности в МСП, включително изграждане на мрежи</t>
  </si>
  <si>
    <t>13 Научноизследователски и иновационни дейности в МСП, включително изграждане на мрежи</t>
  </si>
  <si>
    <t>14 Научноизследователски и иновационни дейности в МСП, включително изграждане на мрежи</t>
  </si>
  <si>
    <t>15 Научноизследователски и иновационни дейности в МСП, включително изграждане на мрежи</t>
  </si>
  <si>
    <t>Списък на операциите към Регламент (ЕС) № 2021/1060 и чл.28 от ПМС №23 от 13.02.2023 г. за предоставяне на БФП по процедура за директно предоставяне  BG16RFPR002-1.018 Подкрепа за български иновационни предприятия с проекти, получили „Печат за високи постижения“</t>
  </si>
  <si>
    <t xml:space="preserve">Процент на съфинансиране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</si>
</sst>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_-* #,##0.00\ [$€-1]_-;\-* #,##0.00\ [$€-1]_-;_-* &quot;-&quot;??\ [$€-1]_-;_-@_-"/>
    <numFmt numFmtId="169" formatCode="#,##0.00\ &quot;лв.&quot;"/>
  </numFmts>
  <fonts count="28" x14ac:knownFonts="1">
    <font>
      <sz val="11"/>
      <color theme="1"/>
      <name val="Calibri"/>
      <family val="2"/>
      <charset val="204"/>
      <scheme val="minor"/>
    </font>
    <font>
      <sz val="8"/>
      <color theme="1"/>
      <name val="Verdana"/>
      <family val="2"/>
      <charset val="204"/>
    </font>
    <font>
      <sz val="11"/>
      <color rgb="FF000000"/>
      <name val="Calibri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color indexed="8"/>
      <name val="Verdana"/>
      <family val="2"/>
      <charset val="204"/>
    </font>
    <font>
      <b/>
      <sz val="9"/>
      <color indexed="8"/>
      <name val="Verdana"/>
      <family val="2"/>
      <charset val="204"/>
    </font>
    <font>
      <b/>
      <sz val="12"/>
      <color indexed="8"/>
      <name val="Verdana"/>
      <family val="2"/>
      <charset val="204"/>
    </font>
    <font>
      <b/>
      <sz val="8"/>
      <color indexed="8"/>
      <name val="Verdana"/>
      <family val="2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39997558519241921"/>
        <bgColor theme="6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0">
    <xf numFmtId="0" fontId="0" fillId="0" borderId="0"/>
    <xf numFmtId="0" fontId="2" fillId="0" borderId="0" applyBorder="0"/>
    <xf numFmtId="14" fontId="1" fillId="2" borderId="2">
      <alignment horizontal="center" vertical="center"/>
    </xf>
    <xf numFmtId="0" fontId="3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6" fillId="4" borderId="0" applyNumberFormat="0" applyBorder="0" applyAlignment="0" applyProtection="0"/>
    <xf numFmtId="0" fontId="7" fillId="21" borderId="3" applyNumberFormat="0" applyAlignment="0" applyProtection="0"/>
    <xf numFmtId="0" fontId="8" fillId="22" borderId="4" applyNumberFormat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8" borderId="3" applyNumberFormat="0" applyAlignment="0" applyProtection="0"/>
    <xf numFmtId="0" fontId="15" fillId="0" borderId="8" applyNumberFormat="0" applyFill="0" applyAlignment="0" applyProtection="0"/>
    <xf numFmtId="0" fontId="16" fillId="23" borderId="0" applyNumberFormat="0" applyBorder="0" applyAlignment="0" applyProtection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3" fillId="0" borderId="0"/>
    <xf numFmtId="0" fontId="3" fillId="24" borderId="9" applyNumberFormat="0" applyFont="0" applyAlignment="0" applyProtection="0"/>
    <xf numFmtId="0" fontId="17" fillId="21" borderId="10" applyNumberFormat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0" borderId="0" applyNumberFormat="0" applyFill="0" applyBorder="0" applyAlignment="0" applyProtection="0"/>
  </cellStyleXfs>
  <cellXfs count="30">
    <xf numFmtId="0" fontId="0" fillId="0" borderId="0" xfId="0"/>
    <xf numFmtId="0" fontId="21" fillId="0" borderId="0" xfId="0" applyFont="1" applyAlignment="1">
      <alignment horizontal="center" vertical="center"/>
    </xf>
    <xf numFmtId="0" fontId="0" fillId="0" borderId="0" xfId="0" applyBorder="1"/>
    <xf numFmtId="0" fontId="0" fillId="2" borderId="0" xfId="0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24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22" fillId="25" borderId="1" xfId="0" applyFont="1" applyFill="1" applyBorder="1" applyAlignment="1">
      <alignment horizontal="center" vertical="center" wrapText="1"/>
    </xf>
    <xf numFmtId="0" fontId="26" fillId="26" borderId="1" xfId="0" applyNumberFormat="1" applyFont="1" applyFill="1" applyBorder="1" applyAlignment="1" applyProtection="1">
      <alignment horizontal="center" vertical="center" wrapText="1"/>
    </xf>
    <xf numFmtId="168" fontId="26" fillId="26" borderId="1" xfId="0" applyNumberFormat="1" applyFont="1" applyFill="1" applyBorder="1" applyAlignment="1" applyProtection="1">
      <alignment horizontal="center" vertical="center" wrapText="1"/>
    </xf>
    <xf numFmtId="0" fontId="24" fillId="25" borderId="1" xfId="0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1" fontId="25" fillId="0" borderId="1" xfId="0" applyNumberFormat="1" applyFont="1" applyFill="1" applyBorder="1" applyAlignment="1" applyProtection="1">
      <alignment vertical="top" wrapText="1"/>
    </xf>
    <xf numFmtId="0" fontId="25" fillId="0" borderId="1" xfId="0" applyFont="1" applyBorder="1" applyAlignment="1">
      <alignment horizontal="center" vertical="top" wrapText="1"/>
    </xf>
    <xf numFmtId="0" fontId="25" fillId="0" borderId="1" xfId="0" applyFont="1" applyBorder="1" applyAlignment="1">
      <alignment vertical="top" wrapText="1"/>
    </xf>
    <xf numFmtId="49" fontId="25" fillId="0" borderId="1" xfId="0" applyNumberFormat="1" applyFont="1" applyFill="1" applyBorder="1" applyAlignment="1" applyProtection="1">
      <alignment vertical="top" wrapText="1"/>
    </xf>
    <xf numFmtId="0" fontId="27" fillId="0" borderId="1" xfId="0" applyFont="1" applyBorder="1" applyAlignment="1">
      <alignment horizontal="center" vertical="top" wrapText="1"/>
    </xf>
    <xf numFmtId="49" fontId="25" fillId="0" borderId="1" xfId="0" applyNumberFormat="1" applyFont="1" applyFill="1" applyBorder="1" applyAlignment="1" applyProtection="1">
      <alignment horizontal="left" wrapText="1"/>
    </xf>
    <xf numFmtId="1" fontId="25" fillId="0" borderId="1" xfId="0" applyNumberFormat="1" applyFont="1" applyFill="1" applyBorder="1" applyAlignment="1" applyProtection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169" fontId="27" fillId="0" borderId="1" xfId="0" applyNumberFormat="1" applyFont="1" applyFill="1" applyBorder="1" applyAlignment="1" applyProtection="1">
      <alignment horizontal="right" vertical="center" wrapText="1"/>
    </xf>
    <xf numFmtId="168" fontId="27" fillId="0" borderId="1" xfId="0" applyNumberFormat="1" applyFont="1" applyFill="1" applyBorder="1" applyAlignment="1" applyProtection="1">
      <alignment vertical="center" wrapText="1"/>
    </xf>
    <xf numFmtId="0" fontId="25" fillId="0" borderId="1" xfId="0" applyFont="1" applyFill="1" applyBorder="1" applyAlignment="1">
      <alignment horizontal="center" vertical="top" wrapText="1"/>
    </xf>
    <xf numFmtId="0" fontId="25" fillId="0" borderId="0" xfId="0" applyFont="1" applyBorder="1" applyAlignment="1">
      <alignment wrapText="1"/>
    </xf>
    <xf numFmtId="0" fontId="25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 wrapText="1"/>
    </xf>
    <xf numFmtId="169" fontId="27" fillId="0" borderId="1" xfId="0" applyNumberFormat="1" applyFont="1" applyFill="1" applyBorder="1" applyAlignment="1" applyProtection="1">
      <alignment vertical="center" wrapText="1"/>
    </xf>
    <xf numFmtId="9" fontId="0" fillId="0" borderId="1" xfId="0" applyNumberFormat="1" applyBorder="1" applyAlignment="1">
      <alignment horizontal="center" vertical="center"/>
    </xf>
  </cellXfs>
  <cellStyles count="50"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60% - Accent1 2" xfId="16"/>
    <cellStyle name="60% - Accent2 2" xfId="17"/>
    <cellStyle name="60% - Accent3 2" xfId="18"/>
    <cellStyle name="60% - Accent4 2" xfId="19"/>
    <cellStyle name="60% - Accent5 2" xfId="20"/>
    <cellStyle name="60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Bad 2" xfId="28"/>
    <cellStyle name="Calculation 2" xfId="29"/>
    <cellStyle name="Check Cell 2" xfId="30"/>
    <cellStyle name="Explanatory Text 2" xfId="31"/>
    <cellStyle name="Good 2" xfId="32"/>
    <cellStyle name="Heading 1 2" xfId="33"/>
    <cellStyle name="Heading 2 2" xfId="34"/>
    <cellStyle name="Heading 3 2" xfId="35"/>
    <cellStyle name="Heading 4 2" xfId="36"/>
    <cellStyle name="Input 2" xfId="37"/>
    <cellStyle name="Linked Cell 2" xfId="38"/>
    <cellStyle name="Neutral 2" xfId="39"/>
    <cellStyle name="Normal" xfId="0" builtinId="0"/>
    <cellStyle name="Normal 2" xfId="1"/>
    <cellStyle name="Normal 2 2" xfId="40"/>
    <cellStyle name="Normal 3" xfId="41"/>
    <cellStyle name="Normal 4" xfId="3"/>
    <cellStyle name="Normal 4 2" xfId="42"/>
    <cellStyle name="Normal 5" xfId="43"/>
    <cellStyle name="Normal 7" xfId="44"/>
    <cellStyle name="Note 2" xfId="45"/>
    <cellStyle name="Output 2" xfId="46"/>
    <cellStyle name="Style 1" xfId="2"/>
    <cellStyle name="Title 2" xfId="47"/>
    <cellStyle name="Total 2" xfId="48"/>
    <cellStyle name="Warning Text 2" xfId="49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"/>
  <sheetViews>
    <sheetView tabSelected="1" topLeftCell="G1" zoomScale="85" zoomScaleNormal="85" workbookViewId="0">
      <pane ySplit="2" topLeftCell="A3" activePane="bottomLeft" state="frozen"/>
      <selection activeCell="A2" sqref="A2"/>
      <selection pane="bottomLeft" activeCell="R2" sqref="R2"/>
    </sheetView>
  </sheetViews>
  <sheetFormatPr defaultRowHeight="15" x14ac:dyDescent="0.25"/>
  <cols>
    <col min="1" max="1" width="14.140625" style="2" customWidth="1"/>
    <col min="2" max="2" width="20.42578125" style="2" customWidth="1"/>
    <col min="3" max="3" width="15.7109375" style="2" customWidth="1"/>
    <col min="4" max="4" width="29.28515625" style="3" customWidth="1"/>
    <col min="5" max="5" width="13.7109375" style="2" customWidth="1"/>
    <col min="6" max="6" width="11.5703125" style="4" customWidth="1"/>
    <col min="7" max="7" width="14" style="2" customWidth="1"/>
    <col min="8" max="8" width="100" style="2" customWidth="1"/>
    <col min="9" max="9" width="27.5703125" style="2" customWidth="1"/>
    <col min="10" max="10" width="17.85546875" style="2" customWidth="1"/>
    <col min="11" max="11" width="25.5703125" style="5" customWidth="1"/>
    <col min="12" max="12" width="16.28515625" style="7" customWidth="1"/>
    <col min="13" max="13" width="15.28515625" style="7" customWidth="1"/>
    <col min="14" max="14" width="16.42578125" style="7" customWidth="1"/>
    <col min="15" max="15" width="16.5703125" style="7" customWidth="1"/>
    <col min="16" max="16" width="14.85546875" style="7" customWidth="1"/>
    <col min="17" max="17" width="17.42578125" style="7" customWidth="1"/>
    <col min="18" max="18" width="17.85546875" style="7" customWidth="1"/>
  </cols>
  <sheetData>
    <row r="1" spans="1:18" s="1" customFormat="1" ht="63.75" customHeight="1" x14ac:dyDescent="0.25">
      <c r="A1" s="12" t="s">
        <v>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8" s="6" customFormat="1" ht="112.5" x14ac:dyDescent="0.25">
      <c r="A2" s="8" t="s">
        <v>8</v>
      </c>
      <c r="B2" s="8" t="s">
        <v>9</v>
      </c>
      <c r="C2" s="8" t="s">
        <v>10</v>
      </c>
      <c r="D2" s="8" t="s">
        <v>0</v>
      </c>
      <c r="E2" s="8" t="s">
        <v>1</v>
      </c>
      <c r="F2" s="8" t="s">
        <v>2</v>
      </c>
      <c r="G2" s="11" t="s">
        <v>3</v>
      </c>
      <c r="H2" s="8" t="s">
        <v>4</v>
      </c>
      <c r="I2" s="8" t="s">
        <v>5</v>
      </c>
      <c r="J2" s="8" t="s">
        <v>6</v>
      </c>
      <c r="K2" s="8" t="s">
        <v>7</v>
      </c>
      <c r="L2" s="9" t="s">
        <v>52</v>
      </c>
      <c r="M2" s="9" t="s">
        <v>53</v>
      </c>
      <c r="N2" s="9" t="s">
        <v>54</v>
      </c>
      <c r="O2" s="10" t="s">
        <v>55</v>
      </c>
      <c r="P2" s="10" t="s">
        <v>56</v>
      </c>
      <c r="Q2" s="10" t="s">
        <v>57</v>
      </c>
      <c r="R2" s="10" t="s">
        <v>65</v>
      </c>
    </row>
    <row r="3" spans="1:18" ht="102.75" x14ac:dyDescent="0.25">
      <c r="A3" s="14" t="s">
        <v>11</v>
      </c>
      <c r="B3" s="14" t="s">
        <v>17</v>
      </c>
      <c r="C3" s="15">
        <v>205742609</v>
      </c>
      <c r="D3" s="16" t="s">
        <v>23</v>
      </c>
      <c r="E3" s="17" t="s">
        <v>29</v>
      </c>
      <c r="F3" s="18">
        <v>24</v>
      </c>
      <c r="G3" s="17" t="s">
        <v>33</v>
      </c>
      <c r="H3" s="19" t="s">
        <v>43</v>
      </c>
      <c r="I3" s="20" t="s">
        <v>37</v>
      </c>
      <c r="J3" s="14" t="s">
        <v>49</v>
      </c>
      <c r="K3" s="21" t="s">
        <v>58</v>
      </c>
      <c r="L3" s="22">
        <v>2676476.2999999998</v>
      </c>
      <c r="M3" s="22">
        <v>1147061.28</v>
      </c>
      <c r="N3" s="22">
        <f>L3+M3</f>
        <v>3823537.58</v>
      </c>
      <c r="O3" s="23">
        <f>L3/1.95583</f>
        <v>1368460.6024040943</v>
      </c>
      <c r="P3" s="23">
        <f t="shared" ref="P3:Q8" si="0">M3/1.95583</f>
        <v>586483.11969854229</v>
      </c>
      <c r="Q3" s="23">
        <f t="shared" si="0"/>
        <v>1954943.7221026367</v>
      </c>
      <c r="R3" s="29">
        <f>L3/N3</f>
        <v>0.69999999843077254</v>
      </c>
    </row>
    <row r="4" spans="1:18" ht="179.25" x14ac:dyDescent="0.25">
      <c r="A4" s="14" t="s">
        <v>12</v>
      </c>
      <c r="B4" s="14" t="s">
        <v>18</v>
      </c>
      <c r="C4" s="15">
        <v>203091427</v>
      </c>
      <c r="D4" s="16" t="s">
        <v>24</v>
      </c>
      <c r="E4" s="17" t="s">
        <v>30</v>
      </c>
      <c r="F4" s="18">
        <v>24</v>
      </c>
      <c r="G4" s="17" t="s">
        <v>34</v>
      </c>
      <c r="H4" s="19" t="s">
        <v>44</v>
      </c>
      <c r="I4" s="20" t="s">
        <v>38</v>
      </c>
      <c r="J4" s="14" t="s">
        <v>50</v>
      </c>
      <c r="K4" s="21" t="s">
        <v>59</v>
      </c>
      <c r="L4" s="22">
        <v>4549950.6100000003</v>
      </c>
      <c r="M4" s="22">
        <v>1949978.83</v>
      </c>
      <c r="N4" s="22">
        <f t="shared" ref="N4:N8" si="1">L4+M4</f>
        <v>6499929.4400000004</v>
      </c>
      <c r="O4" s="23">
        <f t="shared" ref="O4:O8" si="2">L4/1.95583</f>
        <v>2326352.8067367822</v>
      </c>
      <c r="P4" s="23">
        <f t="shared" si="0"/>
        <v>997008.34428350115</v>
      </c>
      <c r="Q4" s="23">
        <f t="shared" si="0"/>
        <v>3323361.1510202833</v>
      </c>
      <c r="R4" s="29">
        <f t="shared" ref="R4:R8" si="3">L4/N4</f>
        <v>0.7000000003076956</v>
      </c>
    </row>
    <row r="5" spans="1:18" ht="153.75" x14ac:dyDescent="0.25">
      <c r="A5" s="14" t="s">
        <v>13</v>
      </c>
      <c r="B5" s="14" t="s">
        <v>19</v>
      </c>
      <c r="C5" s="15">
        <v>121205853</v>
      </c>
      <c r="D5" s="16" t="s">
        <v>25</v>
      </c>
      <c r="E5" s="17" t="s">
        <v>31</v>
      </c>
      <c r="F5" s="18">
        <v>14</v>
      </c>
      <c r="G5" s="17" t="s">
        <v>35</v>
      </c>
      <c r="H5" s="19" t="s">
        <v>45</v>
      </c>
      <c r="I5" s="20" t="s">
        <v>39</v>
      </c>
      <c r="J5" s="14" t="s">
        <v>49</v>
      </c>
      <c r="K5" s="21" t="s">
        <v>60</v>
      </c>
      <c r="L5" s="22">
        <v>3717397.19</v>
      </c>
      <c r="M5" s="22">
        <v>1593170.22</v>
      </c>
      <c r="N5" s="22">
        <f t="shared" si="1"/>
        <v>5310567.41</v>
      </c>
      <c r="O5" s="23">
        <f t="shared" si="2"/>
        <v>1900675.0024286364</v>
      </c>
      <c r="P5" s="23">
        <f t="shared" si="0"/>
        <v>814574.99884959322</v>
      </c>
      <c r="Q5" s="23">
        <f t="shared" si="0"/>
        <v>2715250.00127823</v>
      </c>
      <c r="R5" s="29">
        <f t="shared" si="3"/>
        <v>0.70000000056491141</v>
      </c>
    </row>
    <row r="6" spans="1:18" ht="204.75" x14ac:dyDescent="0.25">
      <c r="A6" s="14" t="s">
        <v>14</v>
      </c>
      <c r="B6" s="14" t="s">
        <v>20</v>
      </c>
      <c r="C6" s="24">
        <v>203367904</v>
      </c>
      <c r="D6" s="16" t="s">
        <v>26</v>
      </c>
      <c r="E6" s="17" t="s">
        <v>29</v>
      </c>
      <c r="F6" s="18">
        <v>24</v>
      </c>
      <c r="G6" s="17" t="s">
        <v>33</v>
      </c>
      <c r="H6" s="19" t="s">
        <v>46</v>
      </c>
      <c r="I6" s="20" t="s">
        <v>40</v>
      </c>
      <c r="J6" s="14" t="s">
        <v>49</v>
      </c>
      <c r="K6" s="21" t="s">
        <v>61</v>
      </c>
      <c r="L6" s="22">
        <v>4882142.84</v>
      </c>
      <c r="M6" s="22">
        <v>2092346.94</v>
      </c>
      <c r="N6" s="22">
        <f t="shared" si="1"/>
        <v>6974489.7799999993</v>
      </c>
      <c r="O6" s="23">
        <f t="shared" si="2"/>
        <v>2496199.9969322486</v>
      </c>
      <c r="P6" s="23">
        <f t="shared" si="0"/>
        <v>1069800.0030677512</v>
      </c>
      <c r="Q6" s="23">
        <f t="shared" si="0"/>
        <v>3565999.9999999995</v>
      </c>
      <c r="R6" s="29">
        <f t="shared" si="3"/>
        <v>0.69999999913972211</v>
      </c>
    </row>
    <row r="7" spans="1:18" ht="166.5" x14ac:dyDescent="0.25">
      <c r="A7" s="14" t="s">
        <v>15</v>
      </c>
      <c r="B7" s="14" t="s">
        <v>22</v>
      </c>
      <c r="C7" s="24">
        <v>208623082</v>
      </c>
      <c r="D7" s="16" t="s">
        <v>27</v>
      </c>
      <c r="E7" s="17" t="s">
        <v>32</v>
      </c>
      <c r="F7" s="18">
        <v>24</v>
      </c>
      <c r="G7" s="17" t="s">
        <v>36</v>
      </c>
      <c r="H7" s="19" t="s">
        <v>47</v>
      </c>
      <c r="I7" s="20" t="s">
        <v>41</v>
      </c>
      <c r="J7" s="14" t="s">
        <v>51</v>
      </c>
      <c r="K7" s="21" t="s">
        <v>62</v>
      </c>
      <c r="L7" s="22">
        <v>4888303.71</v>
      </c>
      <c r="M7" s="22">
        <v>2094987.31</v>
      </c>
      <c r="N7" s="22">
        <f t="shared" si="1"/>
        <v>6983291.0199999996</v>
      </c>
      <c r="O7" s="23">
        <f t="shared" si="2"/>
        <v>2499349.9997443543</v>
      </c>
      <c r="P7" s="23">
        <f t="shared" si="0"/>
        <v>1071150.0028121055</v>
      </c>
      <c r="Q7" s="23">
        <f t="shared" si="0"/>
        <v>3570500.002556459</v>
      </c>
      <c r="R7" s="29">
        <f t="shared" si="3"/>
        <v>0.69999999942720426</v>
      </c>
    </row>
    <row r="8" spans="1:18" ht="166.5" x14ac:dyDescent="0.25">
      <c r="A8" s="14" t="s">
        <v>16</v>
      </c>
      <c r="B8" s="14" t="s">
        <v>21</v>
      </c>
      <c r="C8" s="24">
        <v>206127056</v>
      </c>
      <c r="D8" s="16" t="s">
        <v>28</v>
      </c>
      <c r="E8" s="17" t="s">
        <v>29</v>
      </c>
      <c r="F8" s="15">
        <v>24</v>
      </c>
      <c r="G8" s="17" t="s">
        <v>33</v>
      </c>
      <c r="H8" s="19" t="s">
        <v>48</v>
      </c>
      <c r="I8" s="20" t="s">
        <v>42</v>
      </c>
      <c r="J8" s="14" t="s">
        <v>49</v>
      </c>
      <c r="K8" s="21" t="s">
        <v>63</v>
      </c>
      <c r="L8" s="22">
        <v>4889574.99</v>
      </c>
      <c r="M8" s="22">
        <v>2095532.15</v>
      </c>
      <c r="N8" s="22">
        <f t="shared" si="1"/>
        <v>6985107.1400000006</v>
      </c>
      <c r="O8" s="23">
        <f t="shared" si="2"/>
        <v>2499999.9948870814</v>
      </c>
      <c r="P8" s="23">
        <f t="shared" si="0"/>
        <v>1071428.5750806562</v>
      </c>
      <c r="Q8" s="23">
        <f t="shared" si="0"/>
        <v>3571428.5699677379</v>
      </c>
      <c r="R8" s="29">
        <f t="shared" si="3"/>
        <v>0.69999999885470621</v>
      </c>
    </row>
    <row r="9" spans="1:18" x14ac:dyDescent="0.25">
      <c r="A9" s="25"/>
      <c r="B9" s="25"/>
      <c r="C9" s="25"/>
      <c r="D9" s="25"/>
      <c r="E9" s="25"/>
      <c r="F9" s="26"/>
      <c r="G9" s="25"/>
      <c r="H9" s="25"/>
      <c r="I9" s="25"/>
      <c r="J9" s="25"/>
      <c r="K9" s="27"/>
      <c r="L9" s="28">
        <f t="shared" ref="L9:N9" si="4">SUM(L3:L8)</f>
        <v>25603845.640000001</v>
      </c>
      <c r="M9" s="28">
        <f t="shared" si="4"/>
        <v>10973076.73</v>
      </c>
      <c r="N9" s="28">
        <f t="shared" si="4"/>
        <v>36576922.370000005</v>
      </c>
      <c r="O9" s="23">
        <f>SUM(O3:O8)</f>
        <v>13091038.403133199</v>
      </c>
      <c r="P9" s="23">
        <f t="shared" ref="P9:Q9" si="5">SUM(P3:P8)</f>
        <v>5610445.0437921491</v>
      </c>
      <c r="Q9" s="23">
        <f t="shared" si="5"/>
        <v>18701483.44692535</v>
      </c>
    </row>
    <row r="10" spans="1:18" x14ac:dyDescent="0.25">
      <c r="D10" s="2"/>
    </row>
    <row r="11" spans="1:18" x14ac:dyDescent="0.25">
      <c r="D11" s="2"/>
    </row>
    <row r="12" spans="1:18" x14ac:dyDescent="0.25">
      <c r="D12" s="2"/>
    </row>
    <row r="13" spans="1:18" x14ac:dyDescent="0.25">
      <c r="D13" s="2"/>
    </row>
    <row r="14" spans="1:18" x14ac:dyDescent="0.25">
      <c r="D14" s="2"/>
    </row>
    <row r="15" spans="1:18" x14ac:dyDescent="0.25">
      <c r="D15" s="2"/>
    </row>
    <row r="16" spans="1:18" x14ac:dyDescent="0.25">
      <c r="D16" s="2"/>
    </row>
    <row r="17" spans="4:4" x14ac:dyDescent="0.25">
      <c r="D17" s="2"/>
    </row>
    <row r="18" spans="4:4" x14ac:dyDescent="0.25">
      <c r="D18" s="2"/>
    </row>
    <row r="19" spans="4:4" x14ac:dyDescent="0.25">
      <c r="D19" s="2"/>
    </row>
    <row r="20" spans="4:4" x14ac:dyDescent="0.25">
      <c r="D20" s="2"/>
    </row>
    <row r="21" spans="4:4" x14ac:dyDescent="0.25">
      <c r="D21" s="2"/>
    </row>
    <row r="22" spans="4:4" x14ac:dyDescent="0.25">
      <c r="D22" s="2"/>
    </row>
    <row r="23" spans="4:4" x14ac:dyDescent="0.25">
      <c r="D23" s="2"/>
    </row>
    <row r="24" spans="4:4" x14ac:dyDescent="0.25">
      <c r="D24" s="2"/>
    </row>
    <row r="25" spans="4:4" x14ac:dyDescent="0.25">
      <c r="D25" s="2"/>
    </row>
    <row r="26" spans="4:4" x14ac:dyDescent="0.25">
      <c r="D26" s="2"/>
    </row>
    <row r="27" spans="4:4" x14ac:dyDescent="0.25">
      <c r="D27" s="2"/>
    </row>
    <row r="28" spans="4:4" x14ac:dyDescent="0.25">
      <c r="D28" s="2"/>
    </row>
  </sheetData>
  <autoFilter ref="A2:K2">
    <sortState ref="A3:P423">
      <sortCondition sortBy="cellColor" ref="A2:A315" dxfId="2"/>
    </sortState>
  </autoFilter>
  <mergeCells count="1">
    <mergeCell ref="A1:Q1"/>
  </mergeCells>
  <conditionalFormatting sqref="A1:A1048576">
    <cfRule type="duplicateValues" dxfId="1" priority="1109"/>
  </conditionalFormatting>
  <conditionalFormatting sqref="A1:A1048576">
    <cfRule type="duplicateValues" dxfId="0" priority="1129"/>
  </conditionalFormatting>
  <pageMargins left="0.25" right="0.25" top="0.75" bottom="0.75" header="0.3" footer="0.3"/>
  <pageSetup paperSize="9" scale="46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Kiko</dc:creator>
  <cp:lastModifiedBy>Екатерина</cp:lastModifiedBy>
  <cp:lastPrinted>2025-01-20T11:50:06Z</cp:lastPrinted>
  <dcterms:created xsi:type="dcterms:W3CDTF">2022-08-26T08:26:16Z</dcterms:created>
  <dcterms:modified xsi:type="dcterms:W3CDTF">2026-01-30T13:38:17Z</dcterms:modified>
</cp:coreProperties>
</file>